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.tenorio\Desktop\Documentos\Artículos enviados\Proyecto CID\Encuentros de Biología\5. Mayo 2021\27 mayo 2021\"/>
    </mc:Choice>
  </mc:AlternateContent>
  <xr:revisionPtr revIDLastSave="0" documentId="13_ncr:1_{E0539B3A-F0C9-437E-B39C-368EB90D24A5}" xr6:coauthVersionLast="46" xr6:coauthVersionMax="46" xr10:uidLastSave="{00000000-0000-0000-0000-000000000000}"/>
  <bookViews>
    <workbookView xWindow="-110" yWindow="-110" windowWidth="19420" windowHeight="12420" activeTab="3" xr2:uid="{2F67EEA3-613E-4C12-8952-81EDFF077D34}"/>
  </bookViews>
  <sheets>
    <sheet name="t-test" sheetId="1" r:id="rId1"/>
    <sheet name="Pearson" sheetId="2" r:id="rId2"/>
    <sheet name="chi-cuadrado" sheetId="3" r:id="rId3"/>
    <sheet name="ANOV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P25" i="1"/>
  <c r="Q25" i="1"/>
  <c r="P24" i="1"/>
  <c r="I19" i="4" l="1"/>
  <c r="J19" i="4"/>
  <c r="K19" i="4"/>
  <c r="L19" i="4"/>
  <c r="H19" i="4"/>
  <c r="I18" i="4"/>
  <c r="J18" i="4"/>
  <c r="K18" i="4"/>
  <c r="L18" i="4"/>
  <c r="H18" i="4"/>
  <c r="C19" i="4"/>
  <c r="D19" i="4"/>
  <c r="E19" i="4"/>
  <c r="F19" i="4"/>
  <c r="B19" i="4"/>
  <c r="C18" i="4"/>
  <c r="D18" i="4"/>
  <c r="E18" i="4"/>
  <c r="F18" i="4"/>
  <c r="B18" i="4"/>
  <c r="C12" i="3"/>
  <c r="D11" i="3"/>
  <c r="E11" i="3"/>
  <c r="F11" i="3"/>
  <c r="C11" i="3"/>
  <c r="D10" i="3"/>
  <c r="E10" i="3"/>
  <c r="F10" i="3"/>
  <c r="C10" i="3"/>
  <c r="D9" i="3"/>
  <c r="E9" i="3"/>
  <c r="F9" i="3"/>
  <c r="C9" i="3"/>
  <c r="F6" i="3"/>
  <c r="E6" i="3"/>
  <c r="D6" i="3"/>
  <c r="C6" i="3"/>
  <c r="G6" i="3" s="1"/>
  <c r="O8" i="2"/>
  <c r="I18" i="2"/>
  <c r="J18" i="2"/>
  <c r="K18" i="2"/>
  <c r="L18" i="2"/>
  <c r="H18" i="2"/>
  <c r="C19" i="2"/>
  <c r="D19" i="2"/>
  <c r="E19" i="2"/>
  <c r="F19" i="2"/>
  <c r="B19" i="2"/>
  <c r="C18" i="2"/>
  <c r="D18" i="2"/>
  <c r="E18" i="2"/>
  <c r="F18" i="2"/>
  <c r="B18" i="2"/>
  <c r="L29" i="1"/>
  <c r="L31" i="1"/>
  <c r="L32" i="1" s="1"/>
  <c r="L33" i="1" s="1"/>
  <c r="L30" i="1"/>
  <c r="L28" i="1"/>
  <c r="L27" i="1"/>
  <c r="L26" i="1"/>
  <c r="L25" i="1"/>
  <c r="L24" i="1"/>
  <c r="H21" i="1"/>
  <c r="G21" i="1"/>
  <c r="H20" i="1"/>
  <c r="G20" i="1"/>
  <c r="D22" i="1"/>
  <c r="C22" i="1"/>
  <c r="D21" i="1"/>
  <c r="C21" i="1"/>
</calcChain>
</file>

<file path=xl/sharedStrings.xml><?xml version="1.0" encoding="utf-8"?>
<sst xmlns="http://schemas.openxmlformats.org/spreadsheetml/2006/main" count="78" uniqueCount="72">
  <si>
    <t>Longitud hoja/cm ±0.1 cm</t>
  </si>
  <si>
    <t>Muestra</t>
  </si>
  <si>
    <t>Con sombra</t>
  </si>
  <si>
    <t>Sin sombra</t>
  </si>
  <si>
    <t>Media</t>
  </si>
  <si>
    <t>SD</t>
  </si>
  <si>
    <t>T-test</t>
  </si>
  <si>
    <t>t</t>
  </si>
  <si>
    <r>
      <t>Media del grupo experimental (X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</t>
    </r>
  </si>
  <si>
    <r>
      <t>Media del grupo control (X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</si>
  <si>
    <r>
      <t>X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-X</t>
    </r>
    <r>
      <rPr>
        <vertAlign val="subscript"/>
        <sz val="11"/>
        <color rgb="FF000000"/>
        <rFont val="Calibri"/>
        <family val="2"/>
      </rPr>
      <t>2</t>
    </r>
  </si>
  <si>
    <r>
      <t>SD del grupo experimental (S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</t>
    </r>
  </si>
  <si>
    <r>
      <t>SD del grupo control (S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</si>
  <si>
    <r>
      <t>(S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/n</t>
    </r>
    <r>
      <rPr>
        <vertAlign val="subscript"/>
        <sz val="11"/>
        <color rgb="FF000000"/>
        <rFont val="Calibri"/>
        <family val="2"/>
      </rPr>
      <t>1</t>
    </r>
  </si>
  <si>
    <r>
      <t>(S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/n</t>
    </r>
    <r>
      <rPr>
        <vertAlign val="subscript"/>
        <sz val="11"/>
        <color rgb="FF000000"/>
        <rFont val="Calibri"/>
        <family val="2"/>
      </rPr>
      <t>2</t>
    </r>
  </si>
  <si>
    <r>
      <t>(S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/n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+ (S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/n</t>
    </r>
    <r>
      <rPr>
        <vertAlign val="subscript"/>
        <sz val="11"/>
        <color rgb="FF000000"/>
        <rFont val="Calibri"/>
        <family val="2"/>
      </rPr>
      <t>2</t>
    </r>
  </si>
  <si>
    <r>
      <t>Raíz [(S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/n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+ (S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/n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]</t>
    </r>
  </si>
  <si>
    <t>Grados libertad (n1+n2)-2</t>
  </si>
  <si>
    <t>Concentración de nitrato/%</t>
  </si>
  <si>
    <t xml:space="preserve"> (Control)</t>
  </si>
  <si>
    <t xml:space="preserve">Grupo A </t>
  </si>
  <si>
    <t>Grupo B</t>
  </si>
  <si>
    <t>Grupo C</t>
  </si>
  <si>
    <t>Grupo D</t>
  </si>
  <si>
    <t>Longitud planta/cm (+/- 0.1 cm)</t>
  </si>
  <si>
    <t>r</t>
  </si>
  <si>
    <t>Grados libertad (5 VI+5 VD)-2</t>
  </si>
  <si>
    <t>Número de musgos/±1</t>
  </si>
  <si>
    <t>Presente</t>
  </si>
  <si>
    <t>Otoño</t>
  </si>
  <si>
    <t>Invierno</t>
  </si>
  <si>
    <t>Primavera</t>
  </si>
  <si>
    <t>Verano</t>
  </si>
  <si>
    <t>Total</t>
  </si>
  <si>
    <t>TOTAL</t>
  </si>
  <si>
    <t>O</t>
  </si>
  <si>
    <t>E</t>
  </si>
  <si>
    <t>O-E</t>
  </si>
  <si>
    <r>
      <t>(O-E)</t>
    </r>
    <r>
      <rPr>
        <vertAlign val="superscript"/>
        <sz val="12"/>
        <color rgb="FF000000"/>
        <rFont val="Verdana"/>
        <family val="2"/>
      </rPr>
      <t>2</t>
    </r>
  </si>
  <si>
    <r>
      <t>(O-E)</t>
    </r>
    <r>
      <rPr>
        <vertAlign val="superscript"/>
        <sz val="12"/>
        <color rgb="FF000000"/>
        <rFont val="Verdana"/>
        <family val="2"/>
      </rPr>
      <t>2</t>
    </r>
    <r>
      <rPr>
        <sz val="12"/>
        <color rgb="FF000000"/>
        <rFont val="Verdana"/>
        <family val="2"/>
      </rPr>
      <t>/E</t>
    </r>
  </si>
  <si>
    <r>
      <t>X</t>
    </r>
    <r>
      <rPr>
        <vertAlign val="superscript"/>
        <sz val="12"/>
        <color rgb="FF000000"/>
        <rFont val="Verdana"/>
        <family val="2"/>
      </rPr>
      <t>2</t>
    </r>
    <r>
      <rPr>
        <sz val="12"/>
        <color rgb="FF000000"/>
        <rFont val="Verdana"/>
        <family val="2"/>
      </rPr>
      <t xml:space="preserve"> = Σ(O-E)</t>
    </r>
    <r>
      <rPr>
        <vertAlign val="superscript"/>
        <sz val="12"/>
        <color rgb="FF000000"/>
        <rFont val="Verdana"/>
        <family val="2"/>
      </rPr>
      <t>2</t>
    </r>
    <r>
      <rPr>
        <sz val="12"/>
        <color rgb="FF000000"/>
        <rFont val="Verdana"/>
        <family val="2"/>
      </rPr>
      <t>/E</t>
    </r>
  </si>
  <si>
    <t>Grados libertad (categoría-1)</t>
  </si>
  <si>
    <t>Color de la luz</t>
  </si>
  <si>
    <t xml:space="preserve"> Blanca</t>
  </si>
  <si>
    <t>(control)</t>
  </si>
  <si>
    <t>Azul</t>
  </si>
  <si>
    <t>Roja</t>
  </si>
  <si>
    <t>Amarilla</t>
  </si>
  <si>
    <t>Verde</t>
  </si>
  <si>
    <r>
      <t>Tasa de transpiración/ mL · min</t>
    </r>
    <r>
      <rPr>
        <vertAlign val="superscript"/>
        <sz val="10"/>
        <color rgb="FF000000"/>
        <rFont val="Verdana"/>
        <family val="2"/>
      </rPr>
      <t>-1</t>
    </r>
    <r>
      <rPr>
        <sz val="10"/>
        <color rgb="FF000000"/>
        <rFont val="Verdana"/>
        <family val="2"/>
      </rPr>
      <t xml:space="preserve"> · cm</t>
    </r>
    <r>
      <rPr>
        <vertAlign val="superscript"/>
        <sz val="10"/>
        <color rgb="FF000000"/>
        <rFont val="Verdana"/>
        <family val="2"/>
      </rPr>
      <t>-2</t>
    </r>
    <r>
      <rPr>
        <sz val="10"/>
        <color rgb="FF000000"/>
        <rFont val="Verdana"/>
        <family val="2"/>
      </rPr>
      <t xml:space="preserve"> (+/- 0.1)</t>
    </r>
  </si>
  <si>
    <t>Análisis de varianza de un factor</t>
  </si>
  <si>
    <t>RESUMEN</t>
  </si>
  <si>
    <t>Grupos</t>
  </si>
  <si>
    <t>Cuenta</t>
  </si>
  <si>
    <t>Suma</t>
  </si>
  <si>
    <t>Promedio</t>
  </si>
  <si>
    <t>Varianza</t>
  </si>
  <si>
    <t>Columna 1</t>
  </si>
  <si>
    <t>Columna 2</t>
  </si>
  <si>
    <t>Columna 3</t>
  </si>
  <si>
    <t>Columna 4</t>
  </si>
  <si>
    <t>Columna 5</t>
  </si>
  <si>
    <t>ANÁLISIS DE VARIANZA</t>
  </si>
  <si>
    <t>Origen de las variaciones</t>
  </si>
  <si>
    <t>Suma de cuadrados</t>
  </si>
  <si>
    <t>Grados de libertad</t>
  </si>
  <si>
    <t>Promedio de los cuadrados</t>
  </si>
  <si>
    <t>F</t>
  </si>
  <si>
    <t>Probabilidad</t>
  </si>
  <si>
    <t>Valor crítico para F</t>
  </si>
  <si>
    <t>Entre grupos</t>
  </si>
  <si>
    <t>Dentro de los 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</si>
</sst>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%"/>
    <numFmt numFmtId="166" formatCode="0.000000000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FFFF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2"/>
      <color rgb="FF000000"/>
      <name val="Verdana"/>
      <family val="2"/>
    </font>
    <font>
      <i/>
      <sz val="12"/>
      <color rgb="FF000000"/>
      <name val="Verdana"/>
      <family val="2"/>
    </font>
    <font>
      <vertAlign val="superscript"/>
      <sz val="12"/>
      <color rgb="FF000000"/>
      <name val="Verdana"/>
      <family val="2"/>
    </font>
    <font>
      <sz val="12"/>
      <color theme="1"/>
      <name val="Calibri"/>
      <family val="2"/>
      <scheme val="minor"/>
    </font>
    <font>
      <vertAlign val="superscript"/>
      <sz val="10"/>
      <color rgb="FF000000"/>
      <name val="Verdan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justify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164" fontId="4" fillId="4" borderId="5" xfId="0" applyNumberFormat="1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4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3" borderId="5" xfId="0" applyFont="1" applyFill="1" applyBorder="1" applyAlignment="1">
      <alignment horizontal="left" vertical="center" wrapText="1" readingOrder="1"/>
    </xf>
    <xf numFmtId="0" fontId="0" fillId="5" borderId="0" xfId="0" applyFill="1"/>
    <xf numFmtId="0" fontId="8" fillId="4" borderId="9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center" vertical="center" wrapText="1" readingOrder="1"/>
    </xf>
    <xf numFmtId="164" fontId="8" fillId="4" borderId="5" xfId="0" applyNumberFormat="1" applyFont="1" applyFill="1" applyBorder="1" applyAlignment="1">
      <alignment horizontal="center" vertical="center" wrapText="1" readingOrder="1"/>
    </xf>
    <xf numFmtId="164" fontId="8" fillId="4" borderId="11" xfId="0" applyNumberFormat="1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11" fillId="0" borderId="0" xfId="0" applyFont="1"/>
    <xf numFmtId="2" fontId="4" fillId="3" borderId="5" xfId="0" applyNumberFormat="1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 readingOrder="1"/>
    </xf>
    <xf numFmtId="0" fontId="2" fillId="4" borderId="10" xfId="0" applyFont="1" applyFill="1" applyBorder="1" applyAlignment="1">
      <alignment horizontal="center" vertical="center" wrapText="1" readingOrder="1"/>
    </xf>
    <xf numFmtId="164" fontId="2" fillId="4" borderId="5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/>
    <xf numFmtId="0" fontId="0" fillId="0" borderId="0" xfId="0" applyFill="1" applyBorder="1" applyAlignment="1"/>
    <xf numFmtId="0" fontId="0" fillId="0" borderId="13" xfId="0" applyFill="1" applyBorder="1" applyAlignment="1"/>
    <xf numFmtId="0" fontId="13" fillId="0" borderId="14" xfId="0" applyFon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2" fillId="4" borderId="6" xfId="0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2" fillId="4" borderId="8" xfId="0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 readingOrder="1"/>
    </xf>
    <xf numFmtId="0" fontId="2" fillId="4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Longitud de la hoja de </a:t>
            </a:r>
            <a:r>
              <a:rPr lang="es-ES" i="1"/>
              <a:t>Platanus x hispanicus </a:t>
            </a:r>
            <a:r>
              <a:rPr lang="es-ES"/>
              <a:t>en función de la presemcia o ausencia</a:t>
            </a:r>
            <a:r>
              <a:rPr lang="es-ES" baseline="0"/>
              <a:t> de sombra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't-test'!$C$22:$D$22</c:f>
                <c:numCache>
                  <c:formatCode>General</c:formatCode>
                  <c:ptCount val="2"/>
                  <c:pt idx="0">
                    <c:v>0.19050371824892737</c:v>
                  </c:pt>
                  <c:pt idx="1">
                    <c:v>0.26825050481468493</c:v>
                  </c:pt>
                </c:numCache>
              </c:numRef>
            </c:plus>
            <c:minus>
              <c:numRef>
                <c:f>'t-test'!$C$22:$D$22</c:f>
                <c:numCache>
                  <c:formatCode>General</c:formatCode>
                  <c:ptCount val="2"/>
                  <c:pt idx="0">
                    <c:v>0.19050371824892737</c:v>
                  </c:pt>
                  <c:pt idx="1">
                    <c:v>0.26825050481468493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't-test'!$G$20:$H$20</c:f>
              <c:strCache>
                <c:ptCount val="2"/>
                <c:pt idx="0">
                  <c:v>Con sombra</c:v>
                </c:pt>
                <c:pt idx="1">
                  <c:v>Sin sombra</c:v>
                </c:pt>
              </c:strCache>
            </c:strRef>
          </c:cat>
          <c:val>
            <c:numRef>
              <c:f>'t-test'!$G$21:$H$21</c:f>
              <c:numCache>
                <c:formatCode>0.0</c:formatCode>
                <c:ptCount val="2"/>
                <c:pt idx="0">
                  <c:v>4.0187499999999989</c:v>
                </c:pt>
                <c:pt idx="1">
                  <c:v>3.5562500000000004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A-45B3-AE14-FA8DC9FDD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794816"/>
        <c:axId val="702797112"/>
      </c:barChart>
      <c:catAx>
        <c:axId val="7027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2797112"/>
        <c:crosses val="autoZero"/>
        <c:auto val="1"/>
        <c:lblAlgn val="ctr"/>
        <c:lblOffset val="100"/>
        <c:noMultiLvlLbl val="0"/>
      </c:catAx>
      <c:valAx>
        <c:axId val="70279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Longitud hoja/cm ±0.1 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279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0335739282589676E-2"/>
                  <c:y val="-0.124173228346456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Pearson!$B$19:$F$19</c:f>
                <c:numCache>
                  <c:formatCode>General</c:formatCode>
                  <c:ptCount val="5"/>
                  <c:pt idx="0">
                    <c:v>0.91893658347268148</c:v>
                  </c:pt>
                  <c:pt idx="1">
                    <c:v>1.1303883305208779</c:v>
                  </c:pt>
                  <c:pt idx="2">
                    <c:v>0.58925565098878963</c:v>
                  </c:pt>
                  <c:pt idx="3">
                    <c:v>0.88122389638250032</c:v>
                  </c:pt>
                  <c:pt idx="4">
                    <c:v>0.62583277851728625</c:v>
                  </c:pt>
                </c:numCache>
              </c:numRef>
            </c:plus>
            <c:minus>
              <c:numRef>
                <c:f>Pearson!$B$19:$F$19</c:f>
                <c:numCache>
                  <c:formatCode>General</c:formatCode>
                  <c:ptCount val="5"/>
                  <c:pt idx="0">
                    <c:v>0.91893658347268148</c:v>
                  </c:pt>
                  <c:pt idx="1">
                    <c:v>1.1303883305208779</c:v>
                  </c:pt>
                  <c:pt idx="2">
                    <c:v>0.58925565098878963</c:v>
                  </c:pt>
                  <c:pt idx="3">
                    <c:v>0.88122389638250032</c:v>
                  </c:pt>
                  <c:pt idx="4">
                    <c:v>0.62583277851728625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Pearson!$H$17:$L$17</c:f>
              <c:numCache>
                <c:formatCode>0.0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Pearson!$H$18:$L$18</c:f>
              <c:numCache>
                <c:formatCode>0.0</c:formatCode>
                <c:ptCount val="5"/>
                <c:pt idx="0">
                  <c:v>8.8000000000000007</c:v>
                </c:pt>
                <c:pt idx="1">
                  <c:v>9</c:v>
                </c:pt>
                <c:pt idx="2">
                  <c:v>8.75</c:v>
                </c:pt>
                <c:pt idx="3">
                  <c:v>8.7099999999999991</c:v>
                </c:pt>
                <c:pt idx="4">
                  <c:v>9.35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E-4577-B442-B03FD3A47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784648"/>
        <c:axId val="364544984"/>
      </c:scatterChart>
      <c:valAx>
        <c:axId val="702784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Concentración de nitrato/%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544984"/>
        <c:crosses val="autoZero"/>
        <c:crossBetween val="midCat"/>
      </c:valAx>
      <c:valAx>
        <c:axId val="36454498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Longitud planta/cm (+/- 0.1 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27846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Tasa de transpiración del geranio en función del color de la luz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ANOVA!$B$19:$F$19</c:f>
                <c:numCache>
                  <c:formatCode>General</c:formatCode>
                  <c:ptCount val="5"/>
                  <c:pt idx="0">
                    <c:v>0.59151406482761593</c:v>
                  </c:pt>
                  <c:pt idx="1">
                    <c:v>0.52164270445498584</c:v>
                  </c:pt>
                  <c:pt idx="2">
                    <c:v>0.6522610247780013</c:v>
                  </c:pt>
                  <c:pt idx="3">
                    <c:v>0.587745220690434</c:v>
                  </c:pt>
                  <c:pt idx="4">
                    <c:v>0.35730472522297624</c:v>
                  </c:pt>
                </c:numCache>
              </c:numRef>
            </c:plus>
            <c:minus>
              <c:numRef>
                <c:f>ANOVA!$B$19:$F$19</c:f>
                <c:numCache>
                  <c:formatCode>General</c:formatCode>
                  <c:ptCount val="5"/>
                  <c:pt idx="0">
                    <c:v>0.59151406482761593</c:v>
                  </c:pt>
                  <c:pt idx="1">
                    <c:v>0.52164270445498584</c:v>
                  </c:pt>
                  <c:pt idx="2">
                    <c:v>0.6522610247780013</c:v>
                  </c:pt>
                  <c:pt idx="3">
                    <c:v>0.587745220690434</c:v>
                  </c:pt>
                  <c:pt idx="4">
                    <c:v>0.35730472522297624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ANOVA!$H$18:$L$18</c:f>
              <c:strCache>
                <c:ptCount val="5"/>
                <c:pt idx="0">
                  <c:v> Blanca</c:v>
                </c:pt>
                <c:pt idx="1">
                  <c:v>Azul</c:v>
                </c:pt>
                <c:pt idx="2">
                  <c:v>Roja</c:v>
                </c:pt>
                <c:pt idx="3">
                  <c:v>Amarilla</c:v>
                </c:pt>
                <c:pt idx="4">
                  <c:v>Verde</c:v>
                </c:pt>
              </c:strCache>
            </c:strRef>
          </c:cat>
          <c:val>
            <c:numRef>
              <c:f>ANOVA!$H$19:$L$19</c:f>
              <c:numCache>
                <c:formatCode>0.0</c:formatCode>
                <c:ptCount val="5"/>
                <c:pt idx="0">
                  <c:v>4.8899999999999997</c:v>
                </c:pt>
                <c:pt idx="1">
                  <c:v>2.4099999999999997</c:v>
                </c:pt>
                <c:pt idx="2">
                  <c:v>3.8899999999999997</c:v>
                </c:pt>
                <c:pt idx="3">
                  <c:v>2.5099999999999993</c:v>
                </c:pt>
                <c:pt idx="4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3-4321-B635-3152DCC72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160976"/>
        <c:axId val="698060264"/>
      </c:barChart>
      <c:catAx>
        <c:axId val="69716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Color de luz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8060264"/>
        <c:crosses val="autoZero"/>
        <c:auto val="1"/>
        <c:lblAlgn val="ctr"/>
        <c:lblOffset val="100"/>
        <c:noMultiLvlLbl val="0"/>
      </c:catAx>
      <c:valAx>
        <c:axId val="69806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Tasa de transpiración/ mL · min-1 · cm-2 (+/- 0.1)</a:t>
                </a:r>
              </a:p>
            </c:rich>
          </c:tx>
          <c:layout>
            <c:manualLayout>
              <c:xMode val="edge"/>
              <c:yMode val="edge"/>
              <c:x val="2.5352134197294471E-2"/>
              <c:y val="0.18437788963754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716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225776</xdr:colOff>
      <xdr:row>2</xdr:row>
      <xdr:rowOff>300566</xdr:rowOff>
    </xdr:from>
    <xdr:to>
      <xdr:col>10</xdr:col>
      <xdr:colOff>543277</xdr:colOff>
      <xdr:row>16</xdr:row>
      <xdr:rowOff>176387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76D76A-1219-4FCD-B195-635422098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712612</xdr:colOff>
      <xdr:row>16</xdr:row>
      <xdr:rowOff>70555</xdr:rowOff>
    </xdr:from>
    <xdr:to>
      <xdr:col>13</xdr:col>
      <xdr:colOff>203647</xdr:colOff>
      <xdr:row>20</xdr:row>
      <xdr:rowOff>116946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31E6F9-A0DE-4DEB-A5DE-EB810CB33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2612" y="3760611"/>
          <a:ext cx="1777035" cy="808391"/>
        </a:xfrm>
        <a:prstGeom prst="rect">
          <a:avLst/>
        </a:prstGeom>
      </xdr:spPr>
    </xdr:pic>
    <xdr:clientData/>
  </xdr:twoCellAnchor>
  <xdr:twoCellAnchor editAs="oneCell">
    <xdr:from>
      <xdr:col>4</xdr:col>
      <xdr:colOff>289277</xdr:colOff>
      <xdr:row>23</xdr:row>
      <xdr:rowOff>7055</xdr:rowOff>
    </xdr:from>
    <xdr:to>
      <xdr:col>9</xdr:col>
      <xdr:colOff>345711</xdr:colOff>
      <xdr:row>32</xdr:row>
      <xdr:rowOff>40999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B8CF7E5D-A124-4D2F-B9E7-48DC471F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277" y="5023555"/>
          <a:ext cx="3866434" cy="450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B8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498475</xdr:colOff>
      <xdr:row>0</xdr:row>
      <xdr:rowOff>66675</xdr:rowOff>
    </xdr:from>
    <xdr:to>
      <xdr:col>12</xdr:col>
      <xdr:colOff>498475</xdr:colOff>
      <xdr:row>13</xdr:row>
      <xdr:rowOff>98425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541642-F68C-45FF-AD90-CE87F7019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323850</xdr:colOff>
      <xdr:row>19</xdr:row>
      <xdr:rowOff>50800</xdr:rowOff>
    </xdr:from>
    <xdr:to>
      <xdr:col>13</xdr:col>
      <xdr:colOff>516880</xdr:colOff>
      <xdr:row>46</xdr:row>
      <xdr:rowOff>120160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1828ED-7425-44C6-8C27-C9083CEC5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3917950"/>
          <a:ext cx="4003030" cy="5041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227306</xdr:colOff>
      <xdr:row>5</xdr:row>
      <xdr:rowOff>113100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CDED1-031C-4E03-AE4C-3B8B6E78D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565150"/>
          <a:ext cx="1751306" cy="659200"/>
        </a:xfrm>
        <a:prstGeom prst="rect">
          <a:avLst/>
        </a:prstGeom>
      </xdr:spPr>
    </xdr:pic>
    <xdr:clientData/>
  </xdr:twoCellAnchor>
  <xdr:twoCellAnchor editAs="oneCell">
    <xdr:from>
      <xdr:col>5</xdr:col>
      <xdr:colOff>622300</xdr:colOff>
      <xdr:row>10</xdr:row>
      <xdr:rowOff>209550</xdr:rowOff>
    </xdr:from>
    <xdr:to>
      <xdr:col>12</xdr:col>
      <xdr:colOff>201262</xdr:colOff>
      <xdr:row>23</xdr:row>
      <xdr:rowOff>127781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0026D14-F819-4DB0-9F4F-54E71487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2305050"/>
          <a:ext cx="5160612" cy="278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136524</xdr:colOff>
      <xdr:row>1</xdr:row>
      <xdr:rowOff>63500</xdr:rowOff>
    </xdr:from>
    <xdr:to>
      <xdr:col>13</xdr:col>
      <xdr:colOff>38099</xdr:colOff>
      <xdr:row>16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AD1D2E-96FE-456F-B2F8-97E07431A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AECD-6591-4187-A38B-6DFD5BC2D119}">
  <dimension ref="A2:Q36"/>
  <sheetViews>
    <sheetView topLeftCell="B16" zoomScale="90" zoomScaleNormal="90" workbookViewId="0">
      <selection activeCell="P24" sqref="P24"/>
    </sheetView>
  </sheetViews>
  <sheetFormatPr baseColWidth="10" defaultRowHeight="14.5" x14ac:dyDescent="0.35"/>
  <cols>
    <col min="16" max="16" width="13.7265625" bestFit="1" customWidth="1"/>
  </cols>
  <sheetData>
    <row r="2" spans="1:4" ht="15" thickBot="1" x14ac:dyDescent="0.4"/>
    <row r="3" spans="1:4" ht="52.5" customHeight="1" thickBot="1" x14ac:dyDescent="0.4">
      <c r="A3" s="2"/>
      <c r="B3" s="3"/>
      <c r="C3" s="38" t="s">
        <v>0</v>
      </c>
      <c r="D3" s="39"/>
    </row>
    <row r="4" spans="1:4" ht="28" thickTop="1" thickBot="1" x14ac:dyDescent="0.4">
      <c r="A4" s="2"/>
      <c r="B4" s="4" t="s">
        <v>1</v>
      </c>
      <c r="C4" s="5" t="s">
        <v>2</v>
      </c>
      <c r="D4" s="5" t="s">
        <v>3</v>
      </c>
    </row>
    <row r="5" spans="1:4" ht="15" thickBot="1" x14ac:dyDescent="0.4">
      <c r="A5" s="2"/>
      <c r="B5" s="6">
        <v>1</v>
      </c>
      <c r="C5" s="10">
        <v>4</v>
      </c>
      <c r="D5" s="10">
        <v>3.5</v>
      </c>
    </row>
    <row r="6" spans="1:4" ht="15" thickBot="1" x14ac:dyDescent="0.4">
      <c r="A6" s="2"/>
      <c r="B6" s="6">
        <v>2</v>
      </c>
      <c r="C6" s="11">
        <v>4.2</v>
      </c>
      <c r="D6" s="11">
        <v>3.9</v>
      </c>
    </row>
    <row r="7" spans="1:4" ht="15" thickBot="1" x14ac:dyDescent="0.4">
      <c r="A7" s="2"/>
      <c r="B7" s="6">
        <v>3</v>
      </c>
      <c r="C7" s="10">
        <v>4.0999999999999996</v>
      </c>
      <c r="D7" s="10">
        <v>3.6</v>
      </c>
    </row>
    <row r="8" spans="1:4" ht="15" thickBot="1" x14ac:dyDescent="0.4">
      <c r="A8" s="2"/>
      <c r="B8" s="6">
        <v>4</v>
      </c>
      <c r="C8" s="11">
        <v>3.8</v>
      </c>
      <c r="D8" s="11">
        <v>3.2</v>
      </c>
    </row>
    <row r="9" spans="1:4" ht="15" thickBot="1" x14ac:dyDescent="0.4">
      <c r="A9" s="2"/>
      <c r="B9" s="6">
        <v>5</v>
      </c>
      <c r="C9" s="10">
        <v>4.3</v>
      </c>
      <c r="D9" s="10">
        <v>3.4</v>
      </c>
    </row>
    <row r="10" spans="1:4" ht="15" thickBot="1" x14ac:dyDescent="0.4">
      <c r="A10" s="2"/>
      <c r="B10" s="6">
        <v>6</v>
      </c>
      <c r="C10" s="11">
        <v>3.9</v>
      </c>
      <c r="D10" s="11">
        <v>3.3</v>
      </c>
    </row>
    <row r="11" spans="1:4" ht="15" thickBot="1" x14ac:dyDescent="0.4">
      <c r="A11" s="2"/>
      <c r="B11" s="6">
        <v>7</v>
      </c>
      <c r="C11" s="10">
        <v>3.8</v>
      </c>
      <c r="D11" s="10">
        <v>3.8</v>
      </c>
    </row>
    <row r="12" spans="1:4" ht="15" thickBot="1" x14ac:dyDescent="0.4">
      <c r="A12" s="2"/>
      <c r="B12" s="6">
        <v>8</v>
      </c>
      <c r="C12" s="11">
        <v>4.2</v>
      </c>
      <c r="D12" s="11">
        <v>4</v>
      </c>
    </row>
    <row r="13" spans="1:4" ht="15" thickBot="1" x14ac:dyDescent="0.4">
      <c r="A13" s="2"/>
      <c r="B13" s="9">
        <v>9</v>
      </c>
      <c r="C13" s="11">
        <v>4.4000000000000004</v>
      </c>
      <c r="D13" s="11">
        <v>3.5</v>
      </c>
    </row>
    <row r="14" spans="1:4" ht="15.5" thickTop="1" thickBot="1" x14ac:dyDescent="0.4">
      <c r="A14" s="2"/>
      <c r="B14" s="4">
        <v>10</v>
      </c>
      <c r="C14" s="12">
        <v>3.8</v>
      </c>
      <c r="D14" s="12">
        <v>3.8</v>
      </c>
    </row>
    <row r="15" spans="1:4" ht="15" thickBot="1" x14ac:dyDescent="0.4">
      <c r="A15" s="2"/>
      <c r="B15" s="6">
        <v>11</v>
      </c>
      <c r="C15" s="10">
        <v>3.9</v>
      </c>
      <c r="D15" s="10">
        <v>3.5</v>
      </c>
    </row>
    <row r="16" spans="1:4" ht="15" thickBot="1" x14ac:dyDescent="0.4">
      <c r="A16" s="2"/>
      <c r="B16" s="6">
        <v>12</v>
      </c>
      <c r="C16" s="11">
        <v>4</v>
      </c>
      <c r="D16" s="11">
        <v>3.6</v>
      </c>
    </row>
    <row r="17" spans="1:17" ht="15" thickBot="1" x14ac:dyDescent="0.4">
      <c r="A17" s="2"/>
      <c r="B17" s="6">
        <v>13</v>
      </c>
      <c r="C17" s="10">
        <v>4.0999999999999996</v>
      </c>
      <c r="D17" s="10">
        <v>3.7</v>
      </c>
    </row>
    <row r="18" spans="1:17" ht="15" thickBot="1" x14ac:dyDescent="0.4">
      <c r="A18" s="2"/>
      <c r="B18" s="6">
        <v>14</v>
      </c>
      <c r="C18" s="11">
        <v>3.9</v>
      </c>
      <c r="D18" s="11">
        <v>3.8</v>
      </c>
    </row>
    <row r="19" spans="1:17" ht="15" thickBot="1" x14ac:dyDescent="0.4">
      <c r="A19" s="2"/>
      <c r="B19" s="6">
        <v>15</v>
      </c>
      <c r="C19" s="10">
        <v>3.8</v>
      </c>
      <c r="D19" s="10">
        <v>3.2</v>
      </c>
    </row>
    <row r="20" spans="1:17" ht="15" thickBot="1" x14ac:dyDescent="0.4">
      <c r="A20" s="2"/>
      <c r="B20" s="6">
        <v>16</v>
      </c>
      <c r="C20" s="11">
        <v>4.0999999999999996</v>
      </c>
      <c r="D20" s="11">
        <v>3.1</v>
      </c>
      <c r="G20" t="str">
        <f>C4</f>
        <v>Con sombra</v>
      </c>
      <c r="H20" t="str">
        <f>D4</f>
        <v>Sin sombra</v>
      </c>
    </row>
    <row r="21" spans="1:17" x14ac:dyDescent="0.35">
      <c r="B21" t="s">
        <v>4</v>
      </c>
      <c r="C21" s="13">
        <f>AVERAGE(C5:C20)</f>
        <v>4.0187499999999989</v>
      </c>
      <c r="D21" s="13">
        <f>AVERAGE(D5:D20)</f>
        <v>3.5562500000000004</v>
      </c>
      <c r="G21" s="13">
        <f>C21</f>
        <v>4.0187499999999989</v>
      </c>
      <c r="H21" s="13">
        <f>D21</f>
        <v>3.5562500000000004</v>
      </c>
    </row>
    <row r="22" spans="1:17" ht="15" thickBot="1" x14ac:dyDescent="0.4">
      <c r="B22" t="s">
        <v>5</v>
      </c>
      <c r="C22" s="13">
        <f>STDEV(C5:C20)</f>
        <v>0.19050371824892737</v>
      </c>
      <c r="D22" s="13">
        <f>STDEV(D5:D20)</f>
        <v>0.26825050481468493</v>
      </c>
    </row>
    <row r="23" spans="1:17" ht="15" thickBot="1" x14ac:dyDescent="0.4">
      <c r="K23" s="14" t="s">
        <v>6</v>
      </c>
    </row>
    <row r="24" spans="1:17" ht="61" thickTop="1" thickBot="1" x14ac:dyDescent="0.4">
      <c r="K24" s="15" t="s">
        <v>8</v>
      </c>
      <c r="L24" s="13">
        <f>C21</f>
        <v>4.0187499999999989</v>
      </c>
      <c r="P24">
        <f>TTEST(C5:C20,D5:D20,2,2)</f>
        <v>4.0171152132060434E-6</v>
      </c>
      <c r="Q24">
        <v>0.05</v>
      </c>
    </row>
    <row r="25" spans="1:17" ht="46" thickBot="1" x14ac:dyDescent="0.4">
      <c r="K25" s="16" t="s">
        <v>9</v>
      </c>
      <c r="L25" s="13">
        <f>D21</f>
        <v>3.5562500000000004</v>
      </c>
      <c r="P25" s="37">
        <f>P24</f>
        <v>4.0171152132060434E-6</v>
      </c>
      <c r="Q25" s="36">
        <f>Q24</f>
        <v>0.05</v>
      </c>
    </row>
    <row r="26" spans="1:17" ht="17" thickBot="1" x14ac:dyDescent="0.4">
      <c r="K26" s="17" t="s">
        <v>10</v>
      </c>
      <c r="L26" s="13">
        <f>L24-L25</f>
        <v>0.46249999999999858</v>
      </c>
    </row>
    <row r="27" spans="1:17" ht="60.5" thickBot="1" x14ac:dyDescent="0.4">
      <c r="K27" s="16" t="s">
        <v>11</v>
      </c>
      <c r="L27" s="13">
        <f>C22</f>
        <v>0.19050371824892737</v>
      </c>
    </row>
    <row r="28" spans="1:17" ht="46" thickBot="1" x14ac:dyDescent="0.4">
      <c r="K28" s="17" t="s">
        <v>12</v>
      </c>
      <c r="L28" s="13">
        <f>D22</f>
        <v>0.26825050481468493</v>
      </c>
    </row>
    <row r="29" spans="1:17" ht="18" thickBot="1" x14ac:dyDescent="0.4">
      <c r="K29" s="16" t="s">
        <v>13</v>
      </c>
      <c r="L29">
        <f>POWER(L27,2)/16</f>
        <v>2.2682291666666688E-3</v>
      </c>
    </row>
    <row r="30" spans="1:17" ht="18" thickBot="1" x14ac:dyDescent="0.4">
      <c r="K30" s="17" t="s">
        <v>14</v>
      </c>
      <c r="L30">
        <f>POWER(L28,2)/16</f>
        <v>4.4973958333333315E-3</v>
      </c>
    </row>
    <row r="31" spans="1:17" ht="35.5" thickBot="1" x14ac:dyDescent="0.4">
      <c r="K31" s="16" t="s">
        <v>15</v>
      </c>
      <c r="L31">
        <f>L29+L30</f>
        <v>6.7656250000000008E-3</v>
      </c>
    </row>
    <row r="32" spans="1:17" ht="50" thickBot="1" x14ac:dyDescent="0.4">
      <c r="K32" s="17" t="s">
        <v>16</v>
      </c>
      <c r="L32">
        <f>SQRT(L31)</f>
        <v>8.2253419381810508E-2</v>
      </c>
    </row>
    <row r="33" spans="9:12" ht="15" thickBot="1" x14ac:dyDescent="0.4">
      <c r="K33" s="16" t="s">
        <v>7</v>
      </c>
      <c r="L33" s="18">
        <f>L26/L32</f>
        <v>5.6228665443454577</v>
      </c>
    </row>
    <row r="36" spans="9:12" x14ac:dyDescent="0.35">
      <c r="I36" t="s">
        <v>17</v>
      </c>
      <c r="L36">
        <v>30</v>
      </c>
    </row>
  </sheetData>
  <mergeCells count="1">
    <mergeCell ref="C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22D8-5478-4E40-826D-178BFFBAFF2D}">
  <dimension ref="A3:Q22"/>
  <sheetViews>
    <sheetView topLeftCell="A5" zoomScale="70" zoomScaleNormal="70" workbookViewId="0">
      <selection activeCell="D22" sqref="D22"/>
    </sheetView>
  </sheetViews>
  <sheetFormatPr baseColWidth="10" defaultRowHeight="14.5" x14ac:dyDescent="0.35"/>
  <sheetData>
    <row r="3" spans="2:17" ht="15" thickBot="1" x14ac:dyDescent="0.4"/>
    <row r="4" spans="2:17" ht="15.5" thickBot="1" x14ac:dyDescent="0.4">
      <c r="B4" s="40" t="s">
        <v>18</v>
      </c>
      <c r="C4" s="41"/>
      <c r="D4" s="41"/>
      <c r="E4" s="41"/>
      <c r="F4" s="42"/>
    </row>
    <row r="5" spans="2:17" ht="30" x14ac:dyDescent="0.35"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</row>
    <row r="6" spans="2:17" ht="15.5" thickBot="1" x14ac:dyDescent="0.4">
      <c r="B6" s="20">
        <v>0</v>
      </c>
      <c r="C6" s="20">
        <v>5</v>
      </c>
      <c r="D6" s="20">
        <v>10</v>
      </c>
      <c r="E6" s="20">
        <v>15</v>
      </c>
      <c r="F6" s="20">
        <v>20</v>
      </c>
    </row>
    <row r="7" spans="2:17" ht="15.5" thickBot="1" x14ac:dyDescent="0.4">
      <c r="B7" s="40" t="s">
        <v>24</v>
      </c>
      <c r="C7" s="41"/>
      <c r="D7" s="41"/>
      <c r="E7" s="41"/>
      <c r="F7" s="42"/>
    </row>
    <row r="8" spans="2:17" ht="15.5" thickBot="1" x14ac:dyDescent="0.4">
      <c r="B8" s="22">
        <v>10</v>
      </c>
      <c r="C8" s="22">
        <v>8</v>
      </c>
      <c r="D8" s="22">
        <v>8.5</v>
      </c>
      <c r="E8" s="22">
        <v>8.8000000000000007</v>
      </c>
      <c r="F8" s="22">
        <v>9</v>
      </c>
      <c r="N8" t="s">
        <v>25</v>
      </c>
      <c r="O8">
        <f>SQRT(0.2354)</f>
        <v>0.48518037882832815</v>
      </c>
    </row>
    <row r="9" spans="2:17" ht="15.5" thickBot="1" x14ac:dyDescent="0.4">
      <c r="B9" s="22">
        <v>9</v>
      </c>
      <c r="C9" s="22">
        <v>9</v>
      </c>
      <c r="D9" s="22">
        <v>9</v>
      </c>
      <c r="E9" s="22">
        <v>7</v>
      </c>
      <c r="F9" s="22">
        <v>10</v>
      </c>
    </row>
    <row r="10" spans="2:17" ht="15.5" thickBot="1" x14ac:dyDescent="0.4">
      <c r="B10" s="22">
        <v>8</v>
      </c>
      <c r="C10" s="22">
        <v>8</v>
      </c>
      <c r="D10" s="22">
        <v>9</v>
      </c>
      <c r="E10" s="22">
        <v>8</v>
      </c>
      <c r="F10" s="22">
        <v>9</v>
      </c>
    </row>
    <row r="11" spans="2:17" ht="15.5" thickBot="1" x14ac:dyDescent="0.4">
      <c r="B11" s="22">
        <v>9</v>
      </c>
      <c r="C11" s="22">
        <v>10</v>
      </c>
      <c r="D11" s="22">
        <v>10</v>
      </c>
      <c r="E11" s="22">
        <v>9</v>
      </c>
      <c r="F11" s="22">
        <v>9</v>
      </c>
    </row>
    <row r="12" spans="2:17" ht="15.5" thickBot="1" x14ac:dyDescent="0.4">
      <c r="B12" s="22">
        <v>8</v>
      </c>
      <c r="C12" s="22">
        <v>10.5</v>
      </c>
      <c r="D12" s="22">
        <v>8</v>
      </c>
      <c r="E12" s="22">
        <v>9</v>
      </c>
      <c r="F12" s="22">
        <v>10</v>
      </c>
    </row>
    <row r="13" spans="2:17" ht="15.5" thickBot="1" x14ac:dyDescent="0.4">
      <c r="B13" s="22">
        <v>10</v>
      </c>
      <c r="C13" s="22">
        <v>8</v>
      </c>
      <c r="D13" s="22">
        <v>9</v>
      </c>
      <c r="E13" s="22">
        <v>8.5</v>
      </c>
      <c r="F13" s="22">
        <v>8.5</v>
      </c>
      <c r="N13" t="s">
        <v>26</v>
      </c>
      <c r="Q13">
        <v>8</v>
      </c>
    </row>
    <row r="14" spans="2:17" ht="15.5" thickBot="1" x14ac:dyDescent="0.4">
      <c r="B14" s="22">
        <v>9</v>
      </c>
      <c r="C14" s="22">
        <v>11</v>
      </c>
      <c r="D14" s="22">
        <v>9</v>
      </c>
      <c r="E14" s="22">
        <v>8.8000000000000007</v>
      </c>
      <c r="F14" s="22">
        <v>10</v>
      </c>
    </row>
    <row r="15" spans="2:17" ht="15.5" thickBot="1" x14ac:dyDescent="0.4">
      <c r="B15" s="22">
        <v>9</v>
      </c>
      <c r="C15" s="22">
        <v>9</v>
      </c>
      <c r="D15" s="22">
        <v>8.5</v>
      </c>
      <c r="E15" s="22">
        <v>9</v>
      </c>
      <c r="F15" s="22">
        <v>8.5</v>
      </c>
    </row>
    <row r="16" spans="2:17" ht="15.5" thickBot="1" x14ac:dyDescent="0.4">
      <c r="B16" s="22">
        <v>7</v>
      </c>
      <c r="C16" s="22">
        <v>8</v>
      </c>
      <c r="D16" s="22">
        <v>8.5</v>
      </c>
      <c r="E16" s="22">
        <v>8.5</v>
      </c>
      <c r="F16" s="22">
        <v>9.5</v>
      </c>
    </row>
    <row r="17" spans="1:12" ht="15.5" thickBot="1" x14ac:dyDescent="0.4">
      <c r="B17" s="22">
        <v>9</v>
      </c>
      <c r="C17" s="22">
        <v>8.5</v>
      </c>
      <c r="D17" s="22">
        <v>8</v>
      </c>
      <c r="E17" s="22">
        <v>10.5</v>
      </c>
      <c r="F17" s="22">
        <v>10</v>
      </c>
      <c r="H17" s="23">
        <v>0</v>
      </c>
      <c r="I17" s="23">
        <v>5</v>
      </c>
      <c r="J17" s="23">
        <v>10</v>
      </c>
      <c r="K17" s="23">
        <v>15</v>
      </c>
      <c r="L17" s="23">
        <v>20</v>
      </c>
    </row>
    <row r="18" spans="1:12" x14ac:dyDescent="0.35">
      <c r="A18" t="s">
        <v>4</v>
      </c>
      <c r="B18" s="13">
        <f>AVERAGE(B8:B17)</f>
        <v>8.8000000000000007</v>
      </c>
      <c r="C18" s="13">
        <f t="shared" ref="C18:F18" si="0">AVERAGE(C8:C17)</f>
        <v>9</v>
      </c>
      <c r="D18" s="13">
        <f t="shared" si="0"/>
        <v>8.75</v>
      </c>
      <c r="E18" s="13">
        <f t="shared" si="0"/>
        <v>8.7099999999999991</v>
      </c>
      <c r="F18" s="13">
        <f t="shared" si="0"/>
        <v>9.35</v>
      </c>
      <c r="H18" s="13">
        <f>B18</f>
        <v>8.8000000000000007</v>
      </c>
      <c r="I18" s="13">
        <f t="shared" ref="I18:L18" si="1">C18</f>
        <v>9</v>
      </c>
      <c r="J18" s="13">
        <f t="shared" si="1"/>
        <v>8.75</v>
      </c>
      <c r="K18" s="13">
        <f t="shared" si="1"/>
        <v>8.7099999999999991</v>
      </c>
      <c r="L18" s="13">
        <f t="shared" si="1"/>
        <v>9.35</v>
      </c>
    </row>
    <row r="19" spans="1:12" x14ac:dyDescent="0.35">
      <c r="A19" t="s">
        <v>5</v>
      </c>
      <c r="B19" s="13">
        <f>STDEV(B8:B17)</f>
        <v>0.91893658347268148</v>
      </c>
      <c r="C19" s="13">
        <f t="shared" ref="C19:F19" si="2">STDEV(C8:C17)</f>
        <v>1.1303883305208779</v>
      </c>
      <c r="D19" s="13">
        <f t="shared" si="2"/>
        <v>0.58925565098878963</v>
      </c>
      <c r="E19" s="13">
        <f t="shared" si="2"/>
        <v>0.88122389638250032</v>
      </c>
      <c r="F19" s="13">
        <f t="shared" si="2"/>
        <v>0.62583277851728625</v>
      </c>
    </row>
    <row r="22" spans="1:12" x14ac:dyDescent="0.35">
      <c r="C22" t="s">
        <v>25</v>
      </c>
      <c r="D22">
        <f>PEARSON(H17:L17,H18:L18)</f>
        <v>0.485212653457884</v>
      </c>
    </row>
  </sheetData>
  <mergeCells count="2">
    <mergeCell ref="B4:F4"/>
    <mergeCell ref="B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B0FA-85CB-481F-B9F8-FF14C23898B4}">
  <dimension ref="B2:G15"/>
  <sheetViews>
    <sheetView topLeftCell="A2" workbookViewId="0">
      <selection activeCell="D9" sqref="D9"/>
    </sheetView>
  </sheetViews>
  <sheetFormatPr baseColWidth="10" defaultRowHeight="14.5" x14ac:dyDescent="0.35"/>
  <cols>
    <col min="3" max="6" width="14.453125" bestFit="1" customWidth="1"/>
  </cols>
  <sheetData>
    <row r="2" spans="2:7" ht="15" thickBot="1" x14ac:dyDescent="0.4"/>
    <row r="3" spans="2:7" ht="15" thickBot="1" x14ac:dyDescent="0.4">
      <c r="B3" s="25"/>
      <c r="C3" s="38" t="s">
        <v>27</v>
      </c>
      <c r="D3" s="43"/>
      <c r="E3" s="43"/>
      <c r="F3" s="39"/>
      <c r="G3" s="9"/>
    </row>
    <row r="4" spans="2:7" ht="28" thickTop="1" thickBot="1" x14ac:dyDescent="0.4">
      <c r="B4" s="4" t="s">
        <v>28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</row>
    <row r="5" spans="2:7" ht="15" thickBot="1" x14ac:dyDescent="0.4">
      <c r="B5" s="6" t="s">
        <v>35</v>
      </c>
      <c r="C5" s="7">
        <v>12</v>
      </c>
      <c r="D5" s="7">
        <v>10</v>
      </c>
      <c r="E5" s="7">
        <v>7</v>
      </c>
      <c r="F5" s="7">
        <v>1</v>
      </c>
      <c r="G5" s="7">
        <v>30</v>
      </c>
    </row>
    <row r="6" spans="2:7" ht="15" thickBot="1" x14ac:dyDescent="0.4">
      <c r="B6" s="6" t="s">
        <v>36</v>
      </c>
      <c r="C6" s="28">
        <f>C7*G5/G7</f>
        <v>8.0357142857142865</v>
      </c>
      <c r="D6" s="28">
        <f>D7*G5/G7</f>
        <v>8.5714285714285712</v>
      </c>
      <c r="E6" s="28">
        <f>E7*G5/G7</f>
        <v>6.4285714285714288</v>
      </c>
      <c r="F6" s="28">
        <f>F7*G5/G7</f>
        <v>6.9642857142857144</v>
      </c>
      <c r="G6" s="8">
        <f>SUM(C6:F6)</f>
        <v>30</v>
      </c>
    </row>
    <row r="7" spans="2:7" ht="15" thickBot="1" x14ac:dyDescent="0.4">
      <c r="B7" s="6" t="s">
        <v>34</v>
      </c>
      <c r="C7" s="7">
        <v>15</v>
      </c>
      <c r="D7" s="7">
        <v>16</v>
      </c>
      <c r="E7" s="7">
        <v>12</v>
      </c>
      <c r="F7" s="7">
        <v>13</v>
      </c>
      <c r="G7" s="7">
        <v>56</v>
      </c>
    </row>
    <row r="8" spans="2:7" ht="15" thickBot="1" x14ac:dyDescent="0.4"/>
    <row r="9" spans="2:7" ht="15.5" thickBot="1" x14ac:dyDescent="0.4">
      <c r="B9" s="24" t="s">
        <v>37</v>
      </c>
      <c r="C9">
        <f>C5-C6</f>
        <v>3.9642857142857135</v>
      </c>
      <c r="D9">
        <f t="shared" ref="D9:F9" si="0">D5-D6</f>
        <v>1.4285714285714288</v>
      </c>
      <c r="E9">
        <f t="shared" si="0"/>
        <v>0.57142857142857117</v>
      </c>
      <c r="F9">
        <f t="shared" si="0"/>
        <v>-5.9642857142857144</v>
      </c>
    </row>
    <row r="10" spans="2:7" ht="17" thickBot="1" x14ac:dyDescent="0.4">
      <c r="B10" s="21" t="s">
        <v>38</v>
      </c>
      <c r="C10">
        <f>POWER(C9,2)</f>
        <v>15.71556122448979</v>
      </c>
      <c r="D10">
        <f t="shared" ref="D10:F10" si="1">POWER(D9,2)</f>
        <v>2.0408163265306132</v>
      </c>
      <c r="E10">
        <f t="shared" si="1"/>
        <v>0.32653061224489766</v>
      </c>
      <c r="F10">
        <f t="shared" si="1"/>
        <v>35.572704081632658</v>
      </c>
    </row>
    <row r="11" spans="2:7" ht="17" thickBot="1" x14ac:dyDescent="0.4">
      <c r="B11" s="24" t="s">
        <v>39</v>
      </c>
      <c r="C11">
        <f>C10/C6</f>
        <v>1.9557142857142846</v>
      </c>
      <c r="D11">
        <f t="shared" ref="D11:F11" si="2">D10/D6</f>
        <v>0.23809523809523822</v>
      </c>
      <c r="E11">
        <f t="shared" si="2"/>
        <v>5.0793650793650745E-2</v>
      </c>
      <c r="F11">
        <f t="shared" si="2"/>
        <v>5.1078754578754584</v>
      </c>
    </row>
    <row r="12" spans="2:7" ht="48.5" thickBot="1" x14ac:dyDescent="0.4">
      <c r="B12" s="26" t="s">
        <v>40</v>
      </c>
      <c r="C12" s="18">
        <f>SUM(C11:F11)</f>
        <v>7.3524786324786318</v>
      </c>
    </row>
    <row r="13" spans="2:7" ht="15.5" x14ac:dyDescent="0.35">
      <c r="B13" s="27"/>
    </row>
    <row r="15" spans="2:7" x14ac:dyDescent="0.35">
      <c r="B15" t="s">
        <v>41</v>
      </c>
      <c r="D15">
        <v>3</v>
      </c>
    </row>
  </sheetData>
  <mergeCells count="1">
    <mergeCell ref="C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3DE2-48DE-42F5-8966-09EA95746E76}">
  <dimension ref="A3:M38"/>
  <sheetViews>
    <sheetView tabSelected="1" workbookViewId="0">
      <selection activeCell="M34" sqref="M34"/>
    </sheetView>
  </sheetViews>
  <sheetFormatPr baseColWidth="10" defaultRowHeight="14.5" x14ac:dyDescent="0.35"/>
  <cols>
    <col min="13" max="13" width="16.81640625" bestFit="1" customWidth="1"/>
  </cols>
  <sheetData>
    <row r="3" spans="1:6" ht="15" thickBot="1" x14ac:dyDescent="0.4"/>
    <row r="4" spans="1:6" ht="15" thickBot="1" x14ac:dyDescent="0.4">
      <c r="A4" s="1"/>
      <c r="B4" s="44" t="s">
        <v>42</v>
      </c>
      <c r="C4" s="45"/>
      <c r="D4" s="45"/>
      <c r="E4" s="45"/>
      <c r="F4" s="46"/>
    </row>
    <row r="5" spans="1:6" x14ac:dyDescent="0.35">
      <c r="A5" s="1"/>
      <c r="B5" s="29" t="s">
        <v>43</v>
      </c>
      <c r="C5" s="47" t="s">
        <v>45</v>
      </c>
      <c r="D5" s="47" t="s">
        <v>46</v>
      </c>
      <c r="E5" s="47" t="s">
        <v>47</v>
      </c>
      <c r="F5" s="47" t="s">
        <v>48</v>
      </c>
    </row>
    <row r="6" spans="1:6" ht="15" thickBot="1" x14ac:dyDescent="0.4">
      <c r="A6" s="1"/>
      <c r="B6" s="30" t="s">
        <v>44</v>
      </c>
      <c r="C6" s="48"/>
      <c r="D6" s="48"/>
      <c r="E6" s="48"/>
      <c r="F6" s="48"/>
    </row>
    <row r="7" spans="1:6" ht="37.5" customHeight="1" thickBot="1" x14ac:dyDescent="0.4">
      <c r="A7" s="1"/>
      <c r="B7" s="44" t="s">
        <v>49</v>
      </c>
      <c r="C7" s="45"/>
      <c r="D7" s="45"/>
      <c r="E7" s="45"/>
      <c r="F7" s="46"/>
    </row>
    <row r="8" spans="1:6" ht="15" thickBot="1" x14ac:dyDescent="0.4">
      <c r="A8" s="1"/>
      <c r="B8" s="31">
        <v>3.5</v>
      </c>
      <c r="C8" s="31">
        <v>2.5</v>
      </c>
      <c r="D8" s="31">
        <v>4.5</v>
      </c>
      <c r="E8" s="31">
        <v>3.3</v>
      </c>
      <c r="F8" s="31">
        <v>1</v>
      </c>
    </row>
    <row r="9" spans="1:6" ht="15" thickBot="1" x14ac:dyDescent="0.4">
      <c r="A9" s="1"/>
      <c r="B9" s="31">
        <v>5</v>
      </c>
      <c r="C9" s="31">
        <v>3</v>
      </c>
      <c r="D9" s="31">
        <v>5</v>
      </c>
      <c r="E9" s="31">
        <v>2.5</v>
      </c>
      <c r="F9" s="31">
        <v>1.5</v>
      </c>
    </row>
    <row r="10" spans="1:6" ht="15" thickBot="1" x14ac:dyDescent="0.4">
      <c r="A10" s="1"/>
      <c r="B10" s="31">
        <v>4.7</v>
      </c>
      <c r="C10" s="31">
        <v>2.2000000000000002</v>
      </c>
      <c r="D10" s="31">
        <v>4.0999999999999996</v>
      </c>
      <c r="E10" s="31">
        <v>2.2000000000000002</v>
      </c>
      <c r="F10" s="31">
        <v>0.7</v>
      </c>
    </row>
    <row r="11" spans="1:6" ht="15" thickBot="1" x14ac:dyDescent="0.4">
      <c r="A11" s="1"/>
      <c r="B11" s="31">
        <v>5</v>
      </c>
      <c r="C11" s="31">
        <v>1.8</v>
      </c>
      <c r="D11" s="31">
        <v>3.5</v>
      </c>
      <c r="E11" s="31">
        <v>1.9</v>
      </c>
      <c r="F11" s="31">
        <v>1.1000000000000001</v>
      </c>
    </row>
    <row r="12" spans="1:6" ht="15" thickBot="1" x14ac:dyDescent="0.4">
      <c r="A12" s="1"/>
      <c r="B12" s="31">
        <v>5.3</v>
      </c>
      <c r="C12" s="31">
        <v>2.1</v>
      </c>
      <c r="D12" s="31">
        <v>3.2</v>
      </c>
      <c r="E12" s="31">
        <v>2.2999999999999998</v>
      </c>
      <c r="F12" s="31">
        <v>0.8</v>
      </c>
    </row>
    <row r="13" spans="1:6" ht="15" thickBot="1" x14ac:dyDescent="0.4">
      <c r="A13" s="1"/>
      <c r="B13" s="31">
        <v>4.5</v>
      </c>
      <c r="C13" s="31">
        <v>2.2999999999999998</v>
      </c>
      <c r="D13" s="31">
        <v>2.8</v>
      </c>
      <c r="E13" s="31">
        <v>3.1</v>
      </c>
      <c r="F13" s="31">
        <v>0.9</v>
      </c>
    </row>
    <row r="14" spans="1:6" ht="15" thickBot="1" x14ac:dyDescent="0.4">
      <c r="A14" s="1"/>
      <c r="B14" s="31">
        <v>4.9000000000000004</v>
      </c>
      <c r="C14" s="31">
        <v>3.5</v>
      </c>
      <c r="D14" s="31">
        <v>3.5</v>
      </c>
      <c r="E14" s="31">
        <v>3.5</v>
      </c>
      <c r="F14" s="31">
        <v>1.3</v>
      </c>
    </row>
    <row r="15" spans="1:6" ht="15" thickBot="1" x14ac:dyDescent="0.4">
      <c r="A15" s="1"/>
      <c r="B15" s="31">
        <v>5.3</v>
      </c>
      <c r="C15" s="31">
        <v>2.4</v>
      </c>
      <c r="D15" s="31">
        <v>3.9</v>
      </c>
      <c r="E15" s="31">
        <v>2.4</v>
      </c>
      <c r="F15" s="31">
        <v>1.5</v>
      </c>
    </row>
    <row r="16" spans="1:6" ht="15" thickBot="1" x14ac:dyDescent="0.4">
      <c r="A16" s="1"/>
      <c r="B16" s="31">
        <v>5.7</v>
      </c>
      <c r="C16" s="31">
        <v>1.8</v>
      </c>
      <c r="D16" s="31">
        <v>4.0999999999999996</v>
      </c>
      <c r="E16" s="31">
        <v>2</v>
      </c>
      <c r="F16" s="31">
        <v>0.5</v>
      </c>
    </row>
    <row r="17" spans="1:12" ht="15" thickBot="1" x14ac:dyDescent="0.4">
      <c r="A17" s="1"/>
      <c r="B17" s="31">
        <v>5</v>
      </c>
      <c r="C17" s="31">
        <v>2.5</v>
      </c>
      <c r="D17" s="31">
        <v>4.3</v>
      </c>
      <c r="E17" s="31">
        <v>1.9</v>
      </c>
      <c r="F17" s="31">
        <v>0.6</v>
      </c>
    </row>
    <row r="18" spans="1:12" x14ac:dyDescent="0.35">
      <c r="A18" s="1" t="s">
        <v>4</v>
      </c>
      <c r="B18" s="32">
        <f>AVERAGE(B8:B17)</f>
        <v>4.8899999999999997</v>
      </c>
      <c r="C18" s="32">
        <f t="shared" ref="C18:F18" si="0">AVERAGE(C8:C17)</f>
        <v>2.4099999999999997</v>
      </c>
      <c r="D18" s="32">
        <f t="shared" si="0"/>
        <v>3.8899999999999997</v>
      </c>
      <c r="E18" s="32">
        <f t="shared" si="0"/>
        <v>2.5099999999999993</v>
      </c>
      <c r="F18" s="32">
        <f t="shared" si="0"/>
        <v>0.99</v>
      </c>
      <c r="H18" t="str">
        <f>B5</f>
        <v xml:space="preserve"> Blanca</v>
      </c>
      <c r="I18" t="str">
        <f>C5</f>
        <v>Azul</v>
      </c>
      <c r="J18" t="str">
        <f>D5</f>
        <v>Roja</v>
      </c>
      <c r="K18" t="str">
        <f>E5</f>
        <v>Amarilla</v>
      </c>
      <c r="L18" t="str">
        <f>F5</f>
        <v>Verde</v>
      </c>
    </row>
    <row r="19" spans="1:12" x14ac:dyDescent="0.35">
      <c r="A19" s="1" t="s">
        <v>5</v>
      </c>
      <c r="B19" s="32">
        <f>STDEV(B8:B17)</f>
        <v>0.59151406482761593</v>
      </c>
      <c r="C19" s="32">
        <f t="shared" ref="C19:F19" si="1">STDEV(C8:C17)</f>
        <v>0.52164270445498584</v>
      </c>
      <c r="D19" s="32">
        <f t="shared" si="1"/>
        <v>0.6522610247780013</v>
      </c>
      <c r="E19" s="32">
        <f t="shared" si="1"/>
        <v>0.587745220690434</v>
      </c>
      <c r="F19" s="32">
        <f t="shared" si="1"/>
        <v>0.35730472522297624</v>
      </c>
      <c r="H19" s="13">
        <f>B18</f>
        <v>4.8899999999999997</v>
      </c>
      <c r="I19" s="13">
        <f>C18</f>
        <v>2.4099999999999997</v>
      </c>
      <c r="J19" s="13">
        <f>D18</f>
        <v>3.8899999999999997</v>
      </c>
      <c r="K19" s="13">
        <f>E18</f>
        <v>2.5099999999999993</v>
      </c>
      <c r="L19" s="13">
        <f>F18</f>
        <v>0.99</v>
      </c>
    </row>
    <row r="20" spans="1:12" x14ac:dyDescent="0.35">
      <c r="A20" s="1"/>
      <c r="B20" s="1"/>
      <c r="C20" s="1"/>
      <c r="D20" s="1"/>
      <c r="E20" s="1"/>
      <c r="F20" s="1"/>
    </row>
    <row r="22" spans="1:12" x14ac:dyDescent="0.35">
      <c r="G22" t="s">
        <v>50</v>
      </c>
    </row>
    <row r="24" spans="1:12" ht="15" thickBot="1" x14ac:dyDescent="0.4">
      <c r="G24" t="s">
        <v>51</v>
      </c>
    </row>
    <row r="25" spans="1:12" x14ac:dyDescent="0.35">
      <c r="G25" s="35" t="s">
        <v>52</v>
      </c>
      <c r="H25" s="35" t="s">
        <v>53</v>
      </c>
      <c r="I25" s="35" t="s">
        <v>54</v>
      </c>
      <c r="J25" s="35" t="s">
        <v>55</v>
      </c>
      <c r="K25" s="35" t="s">
        <v>56</v>
      </c>
    </row>
    <row r="26" spans="1:12" x14ac:dyDescent="0.35">
      <c r="G26" s="33" t="s">
        <v>57</v>
      </c>
      <c r="H26" s="33">
        <v>10</v>
      </c>
      <c r="I26" s="33">
        <v>48.9</v>
      </c>
      <c r="J26" s="33">
        <v>4.8899999999999997</v>
      </c>
      <c r="K26" s="33">
        <v>0.34988888888888897</v>
      </c>
    </row>
    <row r="27" spans="1:12" x14ac:dyDescent="0.35">
      <c r="G27" s="33" t="s">
        <v>58</v>
      </c>
      <c r="H27" s="33">
        <v>10</v>
      </c>
      <c r="I27" s="33">
        <v>24.099999999999998</v>
      </c>
      <c r="J27" s="33">
        <v>2.4099999999999997</v>
      </c>
      <c r="K27" s="33">
        <v>0.27211111111111169</v>
      </c>
    </row>
    <row r="28" spans="1:12" x14ac:dyDescent="0.35">
      <c r="G28" s="33" t="s">
        <v>59</v>
      </c>
      <c r="H28" s="33">
        <v>10</v>
      </c>
      <c r="I28" s="33">
        <v>38.9</v>
      </c>
      <c r="J28" s="33">
        <v>3.8899999999999997</v>
      </c>
      <c r="K28" s="33">
        <v>0.42544444444444846</v>
      </c>
    </row>
    <row r="29" spans="1:12" x14ac:dyDescent="0.35">
      <c r="G29" s="33" t="s">
        <v>60</v>
      </c>
      <c r="H29" s="33">
        <v>10</v>
      </c>
      <c r="I29" s="33">
        <v>25.099999999999994</v>
      </c>
      <c r="J29" s="33">
        <v>2.5099999999999993</v>
      </c>
      <c r="K29" s="33">
        <v>0.345444444444447</v>
      </c>
    </row>
    <row r="30" spans="1:12" ht="15" thickBot="1" x14ac:dyDescent="0.4">
      <c r="G30" s="34" t="s">
        <v>61</v>
      </c>
      <c r="H30" s="34">
        <v>10</v>
      </c>
      <c r="I30" s="34">
        <v>9.9</v>
      </c>
      <c r="J30" s="34">
        <v>0.99</v>
      </c>
      <c r="K30" s="34">
        <v>0.12766666666666657</v>
      </c>
    </row>
    <row r="33" spans="7:13" ht="15" thickBot="1" x14ac:dyDescent="0.4">
      <c r="G33" t="s">
        <v>62</v>
      </c>
    </row>
    <row r="34" spans="7:13" x14ac:dyDescent="0.35">
      <c r="G34" s="35" t="s">
        <v>63</v>
      </c>
      <c r="H34" s="35" t="s">
        <v>64</v>
      </c>
      <c r="I34" s="35" t="s">
        <v>65</v>
      </c>
      <c r="J34" s="35" t="s">
        <v>66</v>
      </c>
      <c r="K34" s="35" t="s">
        <v>67</v>
      </c>
      <c r="L34" s="35" t="s">
        <v>68</v>
      </c>
      <c r="M34" s="35" t="s">
        <v>69</v>
      </c>
    </row>
    <row r="35" spans="7:13" x14ac:dyDescent="0.35">
      <c r="G35" s="33" t="s">
        <v>70</v>
      </c>
      <c r="H35" s="33">
        <v>89.732799999999983</v>
      </c>
      <c r="I35" s="33">
        <v>4</v>
      </c>
      <c r="J35" s="33">
        <v>22.433199999999996</v>
      </c>
      <c r="K35" s="33">
        <v>73.766459627329183</v>
      </c>
      <c r="L35" s="33">
        <v>3.5428032539481882E-19</v>
      </c>
      <c r="M35" s="33">
        <v>2.5787391843115586</v>
      </c>
    </row>
    <row r="36" spans="7:13" x14ac:dyDescent="0.35">
      <c r="G36" s="33" t="s">
        <v>71</v>
      </c>
      <c r="H36" s="33">
        <v>13.684999999999999</v>
      </c>
      <c r="I36" s="33">
        <v>45</v>
      </c>
      <c r="J36" s="33">
        <v>0.30411111111111111</v>
      </c>
      <c r="K36" s="33"/>
      <c r="L36" s="33"/>
      <c r="M36" s="33"/>
    </row>
    <row r="37" spans="7:13" x14ac:dyDescent="0.35">
      <c r="G37" s="33"/>
      <c r="H37" s="33"/>
      <c r="I37" s="33"/>
      <c r="J37" s="33"/>
      <c r="K37" s="33"/>
      <c r="L37" s="33"/>
      <c r="M37" s="33"/>
    </row>
    <row r="38" spans="7:13" ht="15" thickBot="1" x14ac:dyDescent="0.4">
      <c r="G38" s="34" t="s">
        <v>33</v>
      </c>
      <c r="H38" s="34">
        <v>103.41779999999999</v>
      </c>
      <c r="I38" s="34">
        <v>49</v>
      </c>
      <c r="J38" s="34"/>
      <c r="K38" s="34"/>
      <c r="L38" s="34"/>
      <c r="M38" s="34"/>
    </row>
  </sheetData>
  <mergeCells count="6">
    <mergeCell ref="B7:F7"/>
    <mergeCell ref="B4:F4"/>
    <mergeCell ref="C5:C6"/>
    <mergeCell ref="D5:D6"/>
    <mergeCell ref="E5:E6"/>
    <mergeCell ref="F5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t-test</vt:lpstr>
      <vt:lpstr>Pearson</vt:lpstr>
      <vt:lpstr>chi-cuadrado</vt:lpstr>
      <vt:lpstr>ANOVA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Tenorio Peral</dc:creator>
  <cp:lastModifiedBy>Germán Tenorio Peral</cp:lastModifiedBy>
  <dcterms:created xsi:type="dcterms:W3CDTF">2021-05-27T15:38:19Z</dcterms:created>
  <dcterms:modified xsi:type="dcterms:W3CDTF">2021-05-28T11:07:12Z</dcterms:modified>
</cp:coreProperties>
</file>